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<sst xmlns="http://schemas.openxmlformats.org/spreadsheetml/2006/main" count="53" uniqueCount="35">
  <si>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Weight</t>
  </si>
  <si>
    <t>Length</t>
  </si>
  <si>
    <t>Arm Length</t>
  </si>
  <si>
    <t>Unbalance</t>
  </si>
  <si>
    <t>Wield ST</t>
  </si>
  <si>
    <t>Combat ST</t>
  </si>
  <si>
    <t>Load ST</t>
  </si>
  <si>
    <t>One Handed Thrust</t>
  </si>
  <si>
    <t>Two Handed Thrust</t>
  </si>
  <si>
    <t>Damage Add</t>
  </si>
  <si>
    <t>Recovery</t>
  </si>
  <si>
    <t>Effective ST</t>
  </si>
  <si>
    <t>Center Grip?</t>
  </si>
  <si>
    <t>1=Yes, 0=No</t>
  </si>
  <si>
    <t>Effective Load ST</t>
  </si>
  <si>
    <t>Effective Combat ST</t>
  </si>
  <si>
    <t>1 Hand</t>
  </si>
  <si>
    <t>2 Hand</t>
  </si>
  <si>
    <t>Rec Mult</t>
  </si>
  <si>
    <t>One Handed Swing</t>
  </si>
  <si>
    <t>Two Handed Swing</t>
  </si>
  <si>
    <t>Swing Effect</t>
  </si>
  <si>
    <t>Hex Size</t>
  </si>
  <si>
    <t>Effective Length</t>
  </si>
  <si>
    <t>Dropped Length</t>
  </si>
  <si>
    <t>Ready Penalty</t>
  </si>
  <si>
    <t>Reach</t>
  </si>
  <si>
    <t>Stretch (-3 skill)</t>
  </si>
  <si>
    <t>ft.</t>
  </si>
  <si>
    <t>lbs.</t>
  </si>
  <si>
    <t>1, 2, or 3</t>
  </si>
  <si>
    <t>GULLIVER Weapon Generation</t>
  </si>
  <si>
    <t>T. Bone, Copywrite 1999</t>
  </si>
  <si>
    <t>Spreadsheet created in Excel</t>
  </si>
  <si>
    <t>Ryan Williams, 1999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</si>
</sst>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2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.com/~tbone/gurps/GULLIVER/B6damage.htm#WeaponSyste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  <col min="4" max="4" width="19.00390625" style="0" bestFit="1" customWidth="1"/>
  </cols>
  <sheetData>
    <row r="1" spans="1:7" ht="12.75">
      <c r="A1" s="5" t="s">
        <v>31</v>
      </c>
      <c r="B1" s="6"/>
      <c r="C1" s="6"/>
      <c r="D1" s="6"/>
      <c r="E1" s="6"/>
      <c r="F1" s="6"/>
      <c r="G1" s="4"/>
    </row>
    <row r="3" ht="12.75">
      <c r="A3" t="s">
        <v>5</v>
      </c>
    </row>
    <row r="4" ht="12.75">
      <c r="A4" t="s">
        <v>6</v>
      </c>
    </row>
    <row r="5" spans="1:5" ht="12.75">
      <c r="A5" t="s">
        <v>2</v>
      </c>
      <c r="B5">
        <v>3</v>
      </c>
      <c r="C5" t="s">
        <v>28</v>
      </c>
      <c r="D5" t="s">
        <v>26</v>
      </c>
      <c r="E5" s="2" t="str">
        <f>IF(INT(IF(B12=1,((B8+(B5/2))/B6)/2,((B8+(B5/2))/B6)))=0,"C",INT(IF(B12=1,((B8+(B5/2))/B6)/2,((B8+(B5/2))/B6))))</f>
        <v>C</v>
      </c>
    </row>
    <row r="6" spans="1:5" ht="12.75">
      <c r="A6" t="s">
        <v>22</v>
      </c>
      <c r="B6">
        <v>3</v>
      </c>
      <c r="C6" t="s">
        <v>28</v>
      </c>
      <c r="D6" t="s">
        <v>27</v>
      </c>
      <c r="E6" s="2">
        <f>IF(INT(IF(B12=1,((B8+B5)/B6)/2,(B8+B5)/B6))=0,"C",INT(IF(B12=1,((B8+B5)/B6)/2,(B8+B5)/B6)))</f>
        <v>1</v>
      </c>
    </row>
    <row r="8" spans="1:3" ht="12.75">
      <c r="A8" t="s">
        <v>1</v>
      </c>
      <c r="C8" t="s">
        <v>28</v>
      </c>
    </row>
    <row r="9" spans="1:3" ht="12.75">
      <c r="A9" t="s">
        <v>0</v>
      </c>
      <c r="C9" t="s">
        <v>29</v>
      </c>
    </row>
    <row r="10" spans="1:3" ht="12.75">
      <c r="A10" t="s">
        <v>3</v>
      </c>
      <c r="C10" t="s">
        <v>30</v>
      </c>
    </row>
    <row r="12" spans="1:3" ht="12.75">
      <c r="A12" t="s">
        <v>12</v>
      </c>
      <c r="C12" t="s">
        <v>13</v>
      </c>
    </row>
    <row r="13" spans="1:2" ht="12.75">
      <c r="A13" t="s">
        <v>4</v>
      </c>
      <c r="B13">
        <f>B9*3</f>
        <v>0</v>
      </c>
    </row>
    <row r="14" spans="2:6" ht="12.75">
      <c r="B14" t="s">
        <v>16</v>
      </c>
      <c r="C14" t="s">
        <v>18</v>
      </c>
      <c r="E14" t="s">
        <v>17</v>
      </c>
      <c r="F14" t="s">
        <v>18</v>
      </c>
    </row>
    <row r="15" spans="1:5" ht="12.75">
      <c r="A15" t="s">
        <v>15</v>
      </c>
      <c r="B15">
        <f>B3</f>
        <v>0</v>
      </c>
      <c r="D15" t="s">
        <v>15</v>
      </c>
      <c r="E15">
        <f>B3*1.25</f>
        <v>0</v>
      </c>
    </row>
    <row r="16" spans="1:6" ht="12.75">
      <c r="A16" t="s">
        <v>14</v>
      </c>
      <c r="B16">
        <f>IF(B12=1,B4*1.5,B4)</f>
        <v>0</v>
      </c>
      <c r="C16">
        <f>IF(B13&gt;3*B16,1000,IF(B13&gt;2*B16,3,IF(B13&gt;1.5*B16,2,IF(B13&gt;B16,1.5,1))))</f>
        <v>1</v>
      </c>
      <c r="D16" t="s">
        <v>14</v>
      </c>
      <c r="E16">
        <f>IF(B12=1,B4*2,B4*1.5)</f>
        <v>0</v>
      </c>
      <c r="F16">
        <f>IF(B13&gt;3*E16,1000,IF(B13&gt;2*E16,3,IF(B13&gt;1.5*E16,2,IF(B13&gt;E16,1.5,1))))</f>
        <v>1</v>
      </c>
    </row>
    <row r="18" spans="1:4" ht="12.75">
      <c r="A18" s="1" t="s">
        <v>7</v>
      </c>
      <c r="D18" s="1" t="s">
        <v>8</v>
      </c>
    </row>
    <row r="19" spans="1:5" ht="12.75">
      <c r="A19" t="s">
        <v>9</v>
      </c>
      <c r="B19">
        <f>MIN(B15*2/3,INT(B9*2)^(1/2))</f>
        <v>0</v>
      </c>
      <c r="D19" t="s">
        <v>9</v>
      </c>
      <c r="E19">
        <f>MIN(E15*2/3,INT(B9*2)^(1/2))</f>
        <v>0</v>
      </c>
    </row>
    <row r="20" spans="1:5" ht="12.75">
      <c r="A20" t="s">
        <v>11</v>
      </c>
      <c r="B20">
        <f>INT(B15+(2*B19))</f>
        <v>0</v>
      </c>
      <c r="D20" t="s">
        <v>11</v>
      </c>
      <c r="E20">
        <f>INT(E15+(2*E19))</f>
        <v>0</v>
      </c>
    </row>
    <row r="21" spans="1:5" ht="12.75">
      <c r="A21" t="s">
        <v>10</v>
      </c>
      <c r="B21">
        <f>B9*4*C16</f>
        <v>0</v>
      </c>
      <c r="D21" t="s">
        <v>10</v>
      </c>
      <c r="E21">
        <f>INT(B9*4*F16)</f>
        <v>0</v>
      </c>
    </row>
    <row r="22" spans="1:5" ht="12.75">
      <c r="A22" t="s">
        <v>25</v>
      </c>
      <c r="B22" t="e">
        <f>INT(B21/B16)</f>
        <v>#DIV/0!</v>
      </c>
      <c r="D22" t="s">
        <v>25</v>
      </c>
      <c r="E22" t="e">
        <f>INT(E21/E16)</f>
        <v>#DIV/0!</v>
      </c>
    </row>
    <row r="24" spans="1:2" ht="12.75">
      <c r="A24" t="s">
        <v>23</v>
      </c>
      <c r="B24">
        <f>MIN(B8,B5)</f>
        <v>3</v>
      </c>
    </row>
    <row r="25" spans="1:2" ht="12.75">
      <c r="A25" t="s">
        <v>24</v>
      </c>
      <c r="B25">
        <f>MAX(B8-B24,0)</f>
        <v>0</v>
      </c>
    </row>
    <row r="26" spans="1:2" ht="12.75">
      <c r="A26" t="s">
        <v>21</v>
      </c>
      <c r="B26">
        <f>((B24*B10)+B5)*(1.5/B6)</f>
        <v>1.5</v>
      </c>
    </row>
    <row r="27" spans="1:4" ht="12.75">
      <c r="A27" s="1" t="s">
        <v>19</v>
      </c>
      <c r="D27" s="1" t="s">
        <v>20</v>
      </c>
    </row>
    <row r="28" spans="1:5" ht="12.75">
      <c r="A28" t="s">
        <v>9</v>
      </c>
      <c r="B28">
        <f>MIN(B15*2/3,(2*B26*B9)^(1/2))</f>
        <v>0</v>
      </c>
      <c r="D28" t="s">
        <v>9</v>
      </c>
      <c r="E28">
        <f>MIN(E15*2/3,(2*B26*B9)^(1/2))</f>
        <v>0</v>
      </c>
    </row>
    <row r="29" spans="1:5" ht="12.75">
      <c r="A29" t="s">
        <v>11</v>
      </c>
      <c r="B29">
        <f>INT(B15+(2*B28))</f>
        <v>0</v>
      </c>
      <c r="D29" t="s">
        <v>11</v>
      </c>
      <c r="E29">
        <f>INT(E15+(2*E28))</f>
        <v>0</v>
      </c>
    </row>
    <row r="30" spans="1:5" ht="12.75">
      <c r="A30" t="s">
        <v>10</v>
      </c>
      <c r="B30">
        <f>MAX(B21,((B9*B26*2)+(B25*B9))*C16)</f>
        <v>0</v>
      </c>
      <c r="D30" t="s">
        <v>10</v>
      </c>
      <c r="E30">
        <f>MAX(E21,((B9*B26*2)+(B25*B9))*F16)</f>
        <v>0</v>
      </c>
    </row>
    <row r="31" spans="1:5" ht="12.75">
      <c r="A31" t="s">
        <v>25</v>
      </c>
      <c r="B31" t="e">
        <f>INT(B30/B16)</f>
        <v>#DIV/0!</v>
      </c>
      <c r="D31" t="s">
        <v>25</v>
      </c>
      <c r="E31" t="e">
        <f>INT(E30/E16)</f>
        <v>#DIV/0!</v>
      </c>
    </row>
    <row r="33" ht="12.75">
      <c r="A33" s="3" t="s">
        <v>31</v>
      </c>
    </row>
    <row r="34" ht="12.75">
      <c r="A34" t="s">
        <v>32</v>
      </c>
    </row>
    <row r="36" ht="12.75">
      <c r="A36" t="s">
        <v>33</v>
      </c>
    </row>
    <row r="37" ht="12.75">
      <c r="A37" t="s">
        <v>34</v>
      </c>
    </row>
  </sheetData>
  <hyperlinks>
    <hyperlink ref="A33" r:id="rId1" display="GULLIVER Weapon Generation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1999-11-18T00:33:57Z</cp:lastPrinted>
  <dcterms:created xsi:type="dcterms:W3CDTF">1999-09-09T11:19:54Z</dcterms:created>
  <dcterms:modified xsi:type="dcterms:W3CDTF">1999-11-18T00:34:03Z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